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tsu\Documents\"/>
    </mc:Choice>
  </mc:AlternateContent>
  <xr:revisionPtr revIDLastSave="0" documentId="13_ncr:1_{19FED896-252F-4ECB-9C11-E1216D16F31D}" xr6:coauthVersionLast="47" xr6:coauthVersionMax="47" xr10:uidLastSave="{00000000-0000-0000-0000-000000000000}"/>
  <bookViews>
    <workbookView xWindow="20" yWindow="20" windowWidth="19180" windowHeight="10060" xr2:uid="{C3C2C1BE-D1EE-4620-8618-D47B8043C71C}"/>
  </bookViews>
  <sheets>
    <sheet name="年間収支" sheetId="1" r:id="rId1"/>
    <sheet name="入力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K20" i="1"/>
  <c r="L20" i="1"/>
  <c r="M20" i="1"/>
  <c r="N20" i="1"/>
  <c r="H21" i="1"/>
  <c r="I21" i="1"/>
  <c r="J21" i="1"/>
  <c r="K21" i="1"/>
  <c r="L21" i="1"/>
  <c r="M21" i="1"/>
  <c r="N21" i="1"/>
  <c r="H22" i="1"/>
  <c r="I22" i="1"/>
  <c r="J22" i="1"/>
  <c r="K22" i="1"/>
  <c r="L22" i="1"/>
  <c r="M22" i="1"/>
  <c r="N22" i="1"/>
  <c r="H23" i="1"/>
  <c r="I23" i="1"/>
  <c r="J23" i="1"/>
  <c r="K23" i="1"/>
  <c r="L23" i="1"/>
  <c r="M23" i="1"/>
  <c r="N23" i="1"/>
  <c r="H24" i="1"/>
  <c r="I24" i="1"/>
  <c r="J24" i="1"/>
  <c r="K24" i="1"/>
  <c r="L24" i="1"/>
  <c r="M24" i="1"/>
  <c r="N24" i="1"/>
  <c r="H25" i="1"/>
  <c r="I25" i="1"/>
  <c r="J25" i="1"/>
  <c r="K25" i="1"/>
  <c r="L25" i="1"/>
  <c r="M25" i="1"/>
  <c r="N25" i="1"/>
  <c r="O20" i="1"/>
  <c r="O21" i="1"/>
  <c r="O22" i="1"/>
  <c r="O23" i="1"/>
  <c r="O24" i="1"/>
  <c r="O25" i="1"/>
  <c r="G20" i="1"/>
  <c r="G21" i="1"/>
  <c r="G22" i="1"/>
  <c r="G23" i="1"/>
  <c r="G24" i="1"/>
  <c r="G25" i="1"/>
  <c r="G19" i="1"/>
  <c r="H19" i="1"/>
  <c r="I19" i="1"/>
  <c r="J19" i="1"/>
  <c r="K19" i="1"/>
  <c r="L19" i="1"/>
  <c r="M19" i="1"/>
  <c r="N19" i="1"/>
  <c r="O19" i="1"/>
  <c r="E19" i="1"/>
  <c r="E20" i="1"/>
  <c r="E21" i="1"/>
  <c r="E22" i="1"/>
  <c r="E23" i="1"/>
  <c r="E24" i="1"/>
  <c r="E25" i="1"/>
  <c r="F20" i="1"/>
  <c r="F21" i="1"/>
  <c r="F22" i="1"/>
  <c r="F23" i="1"/>
  <c r="F24" i="1"/>
  <c r="F25" i="1"/>
  <c r="F19" i="1"/>
  <c r="D20" i="1"/>
  <c r="E18" i="1"/>
  <c r="D4" i="1"/>
  <c r="Y1" i="1"/>
  <c r="O4" i="1"/>
  <c r="N4" i="1"/>
  <c r="M4" i="1"/>
  <c r="L4" i="1"/>
  <c r="K4" i="1"/>
  <c r="J4" i="1"/>
  <c r="I4" i="1"/>
  <c r="H4" i="1"/>
  <c r="G4" i="1"/>
  <c r="F4" i="1"/>
  <c r="E4" i="1"/>
  <c r="E17" i="1"/>
  <c r="F17" i="1"/>
  <c r="G17" i="1"/>
  <c r="H17" i="1"/>
  <c r="I17" i="1"/>
  <c r="J17" i="1"/>
  <c r="K17" i="1"/>
  <c r="L17" i="1"/>
  <c r="M17" i="1"/>
  <c r="N17" i="1"/>
  <c r="O17" i="1"/>
  <c r="D17" i="1"/>
  <c r="D18" i="1" l="1"/>
  <c r="M18" i="1"/>
  <c r="D25" i="1"/>
  <c r="H18" i="1"/>
  <c r="D24" i="1"/>
  <c r="L18" i="1"/>
  <c r="D23" i="1"/>
  <c r="K18" i="1"/>
  <c r="O18" i="1"/>
  <c r="D22" i="1"/>
  <c r="J18" i="1"/>
  <c r="D21" i="1"/>
  <c r="I18" i="1"/>
  <c r="D19" i="1"/>
  <c r="G18" i="1"/>
  <c r="N18" i="1"/>
  <c r="F18" i="1"/>
  <c r="P6" i="1"/>
  <c r="P7" i="1"/>
  <c r="P9" i="1"/>
  <c r="P10" i="1"/>
  <c r="P11" i="1"/>
  <c r="P12" i="1"/>
  <c r="P13" i="1"/>
  <c r="P14" i="1"/>
  <c r="P15" i="1"/>
  <c r="P16" i="1"/>
  <c r="D8" i="1"/>
  <c r="P5" i="1"/>
  <c r="O8" i="1"/>
  <c r="O31" i="1" s="1"/>
  <c r="N8" i="1"/>
  <c r="N31" i="1" s="1"/>
  <c r="M8" i="1"/>
  <c r="M31" i="1" s="1"/>
  <c r="L8" i="1"/>
  <c r="L31" i="1" s="1"/>
  <c r="K8" i="1"/>
  <c r="K31" i="1" s="1"/>
  <c r="J8" i="1"/>
  <c r="J31" i="1" s="1"/>
  <c r="I8" i="1"/>
  <c r="I31" i="1" s="1"/>
  <c r="H8" i="1"/>
  <c r="H31" i="1" s="1"/>
  <c r="G8" i="1"/>
  <c r="G31" i="1" s="1"/>
  <c r="F8" i="1"/>
  <c r="F31" i="1" s="1"/>
  <c r="E8" i="1"/>
  <c r="E31" i="1" s="1"/>
  <c r="P21" i="1" l="1"/>
  <c r="O26" i="1"/>
  <c r="O27" i="1" s="1"/>
  <c r="O28" i="1" s="1"/>
  <c r="G26" i="1"/>
  <c r="G27" i="1" s="1"/>
  <c r="G28" i="1" s="1"/>
  <c r="I26" i="1"/>
  <c r="I27" i="1" s="1"/>
  <c r="I28" i="1" s="1"/>
  <c r="K26" i="1"/>
  <c r="K27" i="1" s="1"/>
  <c r="K28" i="1" s="1"/>
  <c r="N26" i="1"/>
  <c r="N27" i="1" s="1"/>
  <c r="N28" i="1" s="1"/>
  <c r="M26" i="1"/>
  <c r="M27" i="1" s="1"/>
  <c r="M28" i="1" s="1"/>
  <c r="L26" i="1"/>
  <c r="L27" i="1" s="1"/>
  <c r="L28" i="1" s="1"/>
  <c r="J26" i="1"/>
  <c r="J27" i="1" s="1"/>
  <c r="J28" i="1" s="1"/>
  <c r="H26" i="1"/>
  <c r="H27" i="1" s="1"/>
  <c r="H28" i="1" s="1"/>
  <c r="P25" i="1"/>
  <c r="F26" i="1"/>
  <c r="F27" i="1" s="1"/>
  <c r="F28" i="1" s="1"/>
  <c r="P22" i="1"/>
  <c r="P20" i="1"/>
  <c r="P23" i="1"/>
  <c r="P24" i="1"/>
  <c r="P18" i="1"/>
  <c r="P19" i="1"/>
  <c r="D26" i="1"/>
  <c r="D27" i="1" s="1"/>
  <c r="D28" i="1" s="1"/>
  <c r="E26" i="1"/>
  <c r="E27" i="1" s="1"/>
  <c r="E28" i="1" s="1"/>
  <c r="P17" i="1"/>
  <c r="P8" i="1"/>
  <c r="D31" i="1" l="1"/>
  <c r="P26" i="1"/>
  <c r="P27" i="1" s="1"/>
  <c r="P28" i="1" l="1"/>
  <c r="P31" i="1"/>
</calcChain>
</file>

<file path=xl/sharedStrings.xml><?xml version="1.0" encoding="utf-8"?>
<sst xmlns="http://schemas.openxmlformats.org/spreadsheetml/2006/main" count="52" uniqueCount="43">
  <si>
    <t>合計</t>
    <rPh sb="0" eb="2">
      <t>ゴウケイ</t>
    </rPh>
    <phoneticPr fontId="1"/>
  </si>
  <si>
    <t>収入</t>
    <rPh sb="0" eb="2">
      <t>シュウニュウ</t>
    </rPh>
    <phoneticPr fontId="1"/>
  </si>
  <si>
    <t>給料</t>
    <rPh sb="0" eb="2">
      <t>キュウリョウ</t>
    </rPh>
    <phoneticPr fontId="1"/>
  </si>
  <si>
    <t>臨時</t>
    <rPh sb="0" eb="2">
      <t>リンジ</t>
    </rPh>
    <phoneticPr fontId="1"/>
  </si>
  <si>
    <t>その他</t>
    <rPh sb="2" eb="3">
      <t>タ</t>
    </rPh>
    <phoneticPr fontId="1"/>
  </si>
  <si>
    <t>支出</t>
    <rPh sb="0" eb="2">
      <t>シシュツ</t>
    </rPh>
    <phoneticPr fontId="1"/>
  </si>
  <si>
    <t>家賃</t>
    <rPh sb="0" eb="2">
      <t>ヤチン</t>
    </rPh>
    <phoneticPr fontId="1"/>
  </si>
  <si>
    <t>電気</t>
    <rPh sb="0" eb="2">
      <t>デンキ</t>
    </rPh>
    <phoneticPr fontId="1"/>
  </si>
  <si>
    <t>ガス</t>
    <phoneticPr fontId="1"/>
  </si>
  <si>
    <t>水道</t>
    <rPh sb="0" eb="2">
      <t>スイドウ</t>
    </rPh>
    <phoneticPr fontId="1"/>
  </si>
  <si>
    <t>WIFI</t>
    <phoneticPr fontId="1"/>
  </si>
  <si>
    <t>通信費</t>
    <rPh sb="0" eb="3">
      <t>ツウシンヒ</t>
    </rPh>
    <phoneticPr fontId="1"/>
  </si>
  <si>
    <t>固定費合計</t>
    <rPh sb="0" eb="3">
      <t>コテイヒ</t>
    </rPh>
    <rPh sb="3" eb="5">
      <t>ゴウケイ</t>
    </rPh>
    <phoneticPr fontId="1"/>
  </si>
  <si>
    <t>外食費</t>
    <rPh sb="0" eb="3">
      <t>ガイショクヒ</t>
    </rPh>
    <phoneticPr fontId="1"/>
  </si>
  <si>
    <t>食糧費</t>
    <rPh sb="0" eb="3">
      <t>ショクリョウヒ</t>
    </rPh>
    <phoneticPr fontId="1"/>
  </si>
  <si>
    <t>教育費</t>
    <rPh sb="0" eb="3">
      <t>キョウイクヒ</t>
    </rPh>
    <phoneticPr fontId="1"/>
  </si>
  <si>
    <t>共済</t>
    <rPh sb="0" eb="2">
      <t>キョウサイ</t>
    </rPh>
    <phoneticPr fontId="1"/>
  </si>
  <si>
    <t>遊び</t>
    <rPh sb="0" eb="1">
      <t>アソ</t>
    </rPh>
    <phoneticPr fontId="1"/>
  </si>
  <si>
    <t>変動費合計</t>
    <rPh sb="0" eb="3">
      <t>ヘンドウヒ</t>
    </rPh>
    <rPh sb="3" eb="5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</si>
  <si>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</si>
  <si>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収支</t>
    <rPh sb="0" eb="2">
      <t>シュウシ</t>
    </rPh>
    <phoneticPr fontId="1"/>
  </si>
  <si>
    <t>収入合計</t>
    <rPh sb="0" eb="2">
      <t>シュウニュウ</t>
    </rPh>
    <rPh sb="2" eb="4">
      <t>ゴウケイ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</si>
  <si>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</si>
  <si>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</si>
  <si>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</si>
  <si>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分類</t>
    <rPh sb="0" eb="2">
      <t>ブンルイ</t>
    </rPh>
    <phoneticPr fontId="1"/>
  </si>
  <si>
    <t>投資</t>
    <rPh sb="0" eb="2">
      <t>トウシ</t>
    </rPh>
    <phoneticPr fontId="1"/>
  </si>
  <si>
    <t>備考</t>
    <rPh sb="0" eb="2">
      <t>ビコウ</t>
    </rPh>
    <phoneticPr fontId="1"/>
  </si>
  <si>
    <t>未集計</t>
    <rPh sb="0" eb="3">
      <t>ミシュウケイ</t>
    </rPh>
    <phoneticPr fontId="1"/>
  </si>
  <si>
    <t>年</t>
    <rPh sb="0" eb="1">
      <t>ネン</t>
    </rPh>
    <phoneticPr fontId="1"/>
  </si>
  <si>
    <t>↑12月の集計で使用</t>
    <rPh sb="3" eb="4">
      <t>ガツ</t>
    </rPh>
    <rPh sb="5" eb="7">
      <t>シュウケイ</t>
    </rPh>
    <rPh sb="8" eb="10">
      <t>シヨウ</t>
    </rPh>
    <phoneticPr fontId="1"/>
  </si>
  <si>
    <t>支出率</t>
    <rPh sb="0" eb="2">
      <t>シシュツ</t>
    </rPh>
    <rPh sb="2" eb="3">
      <t>リツ</t>
    </rPh>
    <phoneticPr fontId="1"/>
  </si>
  <si>
    <t xml:space="preserve">日用品 </t>
    <rPh sb="0" eb="3">
      <t>ニチヨウヒン</t>
    </rPh>
    <phoneticPr fontId="1"/>
  </si>
  <si>
    <t>服・散髪・美容</t>
    <rPh sb="0" eb="1">
      <t>フク</t>
    </rPh>
    <rPh sb="2" eb="4">
      <t>サンパツ</t>
    </rPh>
    <rPh sb="5" eb="7">
      <t>ビヨウ</t>
    </rPh>
    <phoneticPr fontId="1"/>
  </si>
  <si>
    <t>交通 車保険 ガソリン</t>
    <rPh sb="0" eb="2">
      <t>コウツウ</t>
    </rPh>
    <rPh sb="3" eb="4">
      <t>クルマ</t>
    </rPh>
    <rPh sb="4" eb="6">
      <t>ホケン</t>
    </rPh>
    <phoneticPr fontId="1"/>
  </si>
  <si>
    <t>ctrlと＋</t>
    <phoneticPr fontId="1"/>
  </si>
  <si>
    <t>:今日の日付を入力</t>
    <rPh sb="1" eb="3">
      <t>キョウ</t>
    </rPh>
    <rPh sb="4" eb="6">
      <t>ヒヅケ</t>
    </rPh>
    <rPh sb="7" eb="9">
      <t>ニュウリョク</t>
    </rPh>
    <phoneticPr fontId="1"/>
  </si>
  <si>
    <t>Tips</t>
    <phoneticPr fontId="1"/>
  </si>
  <si>
    <t>日付欄で今が2024年の場合、3/6と入力すれば2024/3/6と表示される</t>
    <rPh sb="0" eb="2">
      <t>ヒヅケ</t>
    </rPh>
    <rPh sb="2" eb="3">
      <t>ラン</t>
    </rPh>
    <rPh sb="4" eb="5">
      <t>イマ</t>
    </rPh>
    <rPh sb="10" eb="11">
      <t>ネン</t>
    </rPh>
    <rPh sb="12" eb="14">
      <t>バアイ</t>
    </rPh>
    <rPh sb="19" eb="21">
      <t>ニュウリョク</t>
    </rPh>
    <rPh sb="33" eb="35">
      <t>ヒョウジ</t>
    </rPh>
    <phoneticPr fontId="1"/>
  </si>
  <si>
    <t>洗剤</t>
    <rPh sb="0" eb="2">
      <t>センザイ</t>
    </rPh>
    <phoneticPr fontId="1"/>
  </si>
  <si>
    <t>スーパー</t>
    <phoneticPr fontId="1"/>
  </si>
  <si>
    <t>一日保険</t>
    <rPh sb="0" eb="2">
      <t>イチニチ</t>
    </rPh>
    <rPh sb="2" eb="4">
      <t>ホケン</t>
    </rPh>
    <phoneticPr fontId="1"/>
  </si>
  <si>
    <t>初めの入力項目は記入例ですので消してからお使いください</t>
    <rPh sb="0" eb="1">
      <t>ハジ</t>
    </rPh>
    <rPh sb="3" eb="5">
      <t>ニュウリョク</t>
    </rPh>
    <rPh sb="5" eb="7">
      <t>コウモク</t>
    </rPh>
    <rPh sb="8" eb="10">
      <t>キニュウ</t>
    </rPh>
    <rPh sb="10" eb="11">
      <t>レイ</t>
    </rPh>
    <rPh sb="15" eb="16">
      <t>ケ</t>
    </rPh>
    <rPh sb="21" eb="22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</si>
</sst>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"/>
    <numFmt numFmtId="177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6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1" xfId="0" applyFill="1" applyBorder="1">
      <alignment vertical="center"/>
    </xf>
    <xf numFmtId="0" fontId="2" fillId="3" borderId="20" xfId="0" applyFont="1" applyFill="1" applyBorder="1">
      <alignment vertical="center"/>
    </xf>
    <xf numFmtId="0" fontId="0" fillId="3" borderId="20" xfId="0" applyFill="1" applyBorder="1">
      <alignment vertical="center"/>
    </xf>
    <xf numFmtId="0" fontId="0" fillId="3" borderId="19" xfId="0" applyFill="1" applyBorder="1">
      <alignment vertical="center"/>
    </xf>
    <xf numFmtId="0" fontId="2" fillId="3" borderId="21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2" fillId="2" borderId="10" xfId="0" applyFont="1" applyFill="1" applyBorder="1">
      <alignment vertical="center"/>
    </xf>
    <xf numFmtId="14" fontId="0" fillId="0" borderId="0" xfId="0" applyNumberFormat="1">
      <alignment vertical="center"/>
    </xf>
    <xf numFmtId="0" fontId="0" fillId="6" borderId="0" xfId="0" applyFill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14" fontId="0" fillId="3" borderId="3" xfId="0" applyNumberFormat="1" applyFill="1" applyBorder="1">
      <alignment vertical="center"/>
    </xf>
    <xf numFmtId="176" fontId="2" fillId="0" borderId="0" xfId="0" applyNumberFormat="1" applyFont="1">
      <alignment vertical="center"/>
    </xf>
    <xf numFmtId="177" fontId="0" fillId="0" borderId="31" xfId="0" applyNumberFormat="1" applyBorder="1">
      <alignment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</cellXfs>
  <cellStyles count="1">
    <cellStyle name="標準" xfId="0" builtinId="0"/>
  </cellStyles>
  <dxfs count="1"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BC4C29-89F2-4163-9158-343C898EED98}" name="テーブル1" displayName="テーブル1" ref="A10:D15" totalsRowShown="0">
  <autoFilter ref="A10:D15" xr:uid="{56BC4C29-89F2-4163-9158-343C898EED98}"/>
  <tableColumns count="4">
    <tableColumn id="1" xr3:uid="{3D4BF0C0-CA87-4A7D-97A8-C5F9707248CB}" name="日付" dataDxfId="0"/>
    <tableColumn id="2" xr3:uid="{BCDD80A1-1B99-4BFB-A441-57A3AC707F19}" name="金額"/>
    <tableColumn id="3" xr3:uid="{8A5D48BC-2C6A-43FB-8DCE-002DE6F096B8}" name="分類"/>
    <tableColumn id="4" xr3:uid="{AE6C7E35-C666-4CFB-AB34-C339172206D9}" name="内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5397-7878-4957-B073-12D140A3CD42}">
  <sheetPr codeName="Sheet1"/>
  <dimension ref="A1:AK31"/>
  <sheetViews>
    <sheetView showZeros="0" tabSelected="1" topLeftCell="A3" zoomScale="65" workbookViewId="0">
      <selection activeCell="G15" sqref="G15"/>
    </sheetView>
  </sheetViews>
  <sheetFormatPr defaultRowHeight="18" x14ac:dyDescent="0.55000000000000004"/>
  <cols>
    <col min="1" max="1" width="8.6640625" customWidth="1"/>
    <col min="2" max="2" width="1.58203125" customWidth="1"/>
    <col min="3" max="3" width="17.6640625" bestFit="1" customWidth="1"/>
    <col min="4" max="4" width="10.5" bestFit="1" customWidth="1"/>
    <col min="21" max="21" width="10.5" bestFit="1" customWidth="1"/>
    <col min="24" max="24" width="6.58203125" customWidth="1"/>
    <col min="25" max="25" width="14.08203125" customWidth="1"/>
    <col min="26" max="26" width="10.5" bestFit="1" customWidth="1"/>
  </cols>
  <sheetData>
    <row r="1" spans="1:37" x14ac:dyDescent="0.55000000000000004">
      <c r="A1" s="35">
        <v>2024</v>
      </c>
      <c r="B1" t="s">
        <v>29</v>
      </c>
      <c r="Y1" s="34">
        <f>DATE(A1+1,1,1)</f>
        <v>45658</v>
      </c>
    </row>
    <row r="2" spans="1:37" x14ac:dyDescent="0.55000000000000004">
      <c r="Y2" s="34" t="s">
        <v>30</v>
      </c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</row>
    <row r="3" spans="1:37" x14ac:dyDescent="0.55000000000000004"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8.5" thickBot="1" x14ac:dyDescent="0.6">
      <c r="D4" s="47">
        <f>DATE($A$1,1,1)</f>
        <v>45292</v>
      </c>
      <c r="E4" s="47">
        <f>DATE($A$1,2,1)</f>
        <v>45323</v>
      </c>
      <c r="F4" s="47">
        <f>DATE($A$1,3,1)</f>
        <v>45352</v>
      </c>
      <c r="G4" s="47">
        <f>DATE($A$1,4,1)</f>
        <v>45383</v>
      </c>
      <c r="H4" s="47">
        <f>DATE($A$1,5,1)</f>
        <v>45413</v>
      </c>
      <c r="I4" s="47">
        <f>DATE($A$1,6,1)</f>
        <v>45444</v>
      </c>
      <c r="J4" s="47">
        <f>DATE($A$1,7,1)</f>
        <v>45474</v>
      </c>
      <c r="K4" s="47">
        <f>DATE($A$1,8,1)</f>
        <v>45505</v>
      </c>
      <c r="L4" s="47">
        <f>DATE($A$1,9,1)</f>
        <v>45536</v>
      </c>
      <c r="M4" s="47">
        <f>DATE($A$1,10,1)</f>
        <v>45566</v>
      </c>
      <c r="N4" s="47">
        <f>DATE($A$1,11,1)</f>
        <v>45597</v>
      </c>
      <c r="O4" s="47">
        <f>DATE($A$1,12,1)</f>
        <v>45627</v>
      </c>
      <c r="P4" s="1" t="s">
        <v>0</v>
      </c>
    </row>
    <row r="5" spans="1:37" x14ac:dyDescent="0.55000000000000004">
      <c r="A5" s="3" t="s">
        <v>1</v>
      </c>
      <c r="B5" s="4"/>
      <c r="C5" s="4" t="s">
        <v>2</v>
      </c>
      <c r="D5" s="4">
        <v>30000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>
        <f>SUM(D5:O5)</f>
        <v>30000</v>
      </c>
    </row>
    <row r="6" spans="1:37" x14ac:dyDescent="0.55000000000000004">
      <c r="A6" s="6"/>
      <c r="B6" s="2"/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7">
        <f t="shared" ref="P6:P25" si="0">SUM(D6:O6)</f>
        <v>0</v>
      </c>
    </row>
    <row r="7" spans="1:37" ht="18.5" thickBot="1" x14ac:dyDescent="0.6">
      <c r="A7" s="6"/>
      <c r="B7" s="2"/>
      <c r="C7" s="16" t="s">
        <v>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>
        <f t="shared" si="0"/>
        <v>0</v>
      </c>
      <c r="U7" s="34"/>
    </row>
    <row r="8" spans="1:37" ht="19" thickTop="1" thickBot="1" x14ac:dyDescent="0.6">
      <c r="A8" s="8"/>
      <c r="B8" s="9"/>
      <c r="C8" s="22" t="s">
        <v>21</v>
      </c>
      <c r="D8" s="22">
        <f>SUM(D5:D7)</f>
        <v>30000</v>
      </c>
      <c r="E8" s="22">
        <f t="shared" ref="E8:O8" si="1">SUM(E5:E7)</f>
        <v>0</v>
      </c>
      <c r="F8" s="22">
        <f t="shared" si="1"/>
        <v>0</v>
      </c>
      <c r="G8" s="22">
        <f t="shared" si="1"/>
        <v>0</v>
      </c>
      <c r="H8" s="22">
        <f t="shared" si="1"/>
        <v>0</v>
      </c>
      <c r="I8" s="22">
        <f t="shared" si="1"/>
        <v>0</v>
      </c>
      <c r="J8" s="22">
        <f t="shared" si="1"/>
        <v>0</v>
      </c>
      <c r="K8" s="22">
        <f t="shared" si="1"/>
        <v>0</v>
      </c>
      <c r="L8" s="22">
        <f t="shared" si="1"/>
        <v>0</v>
      </c>
      <c r="M8" s="22">
        <f t="shared" si="1"/>
        <v>0</v>
      </c>
      <c r="N8" s="22">
        <f t="shared" si="1"/>
        <v>0</v>
      </c>
      <c r="O8" s="22">
        <f t="shared" si="1"/>
        <v>0</v>
      </c>
      <c r="P8" s="33">
        <f t="shared" si="0"/>
        <v>30000</v>
      </c>
    </row>
    <row r="9" spans="1:37" x14ac:dyDescent="0.55000000000000004">
      <c r="A9" s="10" t="s">
        <v>5</v>
      </c>
      <c r="B9" s="25"/>
      <c r="C9" s="11" t="s">
        <v>6</v>
      </c>
      <c r="D9" s="46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>
        <f t="shared" si="0"/>
        <v>0</v>
      </c>
    </row>
    <row r="10" spans="1:37" x14ac:dyDescent="0.55000000000000004">
      <c r="A10" s="13"/>
      <c r="B10" s="26"/>
      <c r="C10" s="14" t="s">
        <v>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>
        <f t="shared" si="0"/>
        <v>0</v>
      </c>
    </row>
    <row r="11" spans="1:37" x14ac:dyDescent="0.55000000000000004">
      <c r="A11" s="13"/>
      <c r="B11" s="26"/>
      <c r="C11" s="14" t="s">
        <v>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>
        <f t="shared" si="0"/>
        <v>0</v>
      </c>
    </row>
    <row r="12" spans="1:37" x14ac:dyDescent="0.55000000000000004">
      <c r="A12" s="13"/>
      <c r="B12" s="26"/>
      <c r="C12" s="14" t="s">
        <v>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>
        <f t="shared" si="0"/>
        <v>0</v>
      </c>
    </row>
    <row r="13" spans="1:37" x14ac:dyDescent="0.55000000000000004">
      <c r="A13" s="13"/>
      <c r="B13" s="26"/>
      <c r="C13" s="14" t="s">
        <v>10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>
        <f t="shared" si="0"/>
        <v>0</v>
      </c>
    </row>
    <row r="14" spans="1:37" x14ac:dyDescent="0.55000000000000004">
      <c r="A14" s="13"/>
      <c r="B14" s="26"/>
      <c r="C14" s="14" t="s">
        <v>11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>
        <f t="shared" si="0"/>
        <v>0</v>
      </c>
    </row>
    <row r="15" spans="1:37" x14ac:dyDescent="0.55000000000000004">
      <c r="A15" s="13"/>
      <c r="B15" s="26"/>
      <c r="C15" s="14" t="s">
        <v>16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>
        <f t="shared" si="0"/>
        <v>0</v>
      </c>
    </row>
    <row r="16" spans="1:37" ht="18.5" thickBot="1" x14ac:dyDescent="0.6">
      <c r="A16" s="13"/>
      <c r="B16" s="26"/>
      <c r="C16" s="20" t="s">
        <v>26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>
        <f>SUM(D16:O16)</f>
        <v>0</v>
      </c>
    </row>
    <row r="17" spans="1:16" ht="19" thickTop="1" thickBot="1" x14ac:dyDescent="0.6">
      <c r="A17" s="13"/>
      <c r="B17" s="14"/>
      <c r="C17" s="27" t="s">
        <v>12</v>
      </c>
      <c r="D17" s="28">
        <f>SUM(D9:D16)</f>
        <v>0</v>
      </c>
      <c r="E17" s="28">
        <f t="shared" ref="E17:P17" si="2">SUM(E9:E16)</f>
        <v>0</v>
      </c>
      <c r="F17" s="28">
        <f t="shared" si="2"/>
        <v>0</v>
      </c>
      <c r="G17" s="28">
        <f t="shared" si="2"/>
        <v>0</v>
      </c>
      <c r="H17" s="28">
        <f t="shared" si="2"/>
        <v>0</v>
      </c>
      <c r="I17" s="28">
        <f t="shared" si="2"/>
        <v>0</v>
      </c>
      <c r="J17" s="28">
        <f t="shared" si="2"/>
        <v>0</v>
      </c>
      <c r="K17" s="28">
        <f t="shared" si="2"/>
        <v>0</v>
      </c>
      <c r="L17" s="28">
        <f t="shared" si="2"/>
        <v>0</v>
      </c>
      <c r="M17" s="28">
        <f t="shared" si="2"/>
        <v>0</v>
      </c>
      <c r="N17" s="28">
        <f t="shared" si="2"/>
        <v>0</v>
      </c>
      <c r="O17" s="28">
        <f t="shared" si="2"/>
        <v>0</v>
      </c>
      <c r="P17" s="29">
        <f t="shared" si="2"/>
        <v>0</v>
      </c>
    </row>
    <row r="18" spans="1:16" x14ac:dyDescent="0.55000000000000004">
      <c r="A18" s="13"/>
      <c r="B18" s="26">
        <v>1</v>
      </c>
      <c r="C18" s="18" t="s">
        <v>13</v>
      </c>
      <c r="D18" s="18">
        <f>SUMIFS(テーブル1[[金額]:[金額]],テーブル1[[分類]:[分類]],$B18,テーブル1[[日付]:[日付]],"&gt;="&amp;D$4,テーブル1[[日付]:[日付]],"&lt;"&amp;E$4)</f>
        <v>0</v>
      </c>
      <c r="E18" s="18">
        <f>SUMIFS(テーブル1[[金額]:[金額]],テーブル1[[分類]:[分類]],$B18,テーブル1[[日付]:[日付]],"&gt;="&amp;E$4,テーブル1[[日付]:[日付]],"&lt;"&amp;F$4)</f>
        <v>0</v>
      </c>
      <c r="F18" s="18">
        <f>SUMIFS(テーブル1[[金額]:[金額]],テーブル1[[分類]:[分類]],$B18,テーブル1[[日付]:[日付]],"&gt;="&amp;F$4,テーブル1[[日付]:[日付]],"&lt;"&amp;G$4)</f>
        <v>1000</v>
      </c>
      <c r="G18" s="18">
        <f>SUMIFS(テーブル1[[金額]:[金額]],テーブル1[[分類]:[分類]],$B18,テーブル1[[日付]:[日付]],"&gt;="&amp;G$4,テーブル1[[日付]:[日付]],"&lt;"&amp;H$4)</f>
        <v>0</v>
      </c>
      <c r="H18" s="18">
        <f>SUMIFS(テーブル1[[金額]:[金額]],テーブル1[[分類]:[分類]],$B18,テーブル1[[日付]:[日付]],"&gt;="&amp;H$4,テーブル1[[日付]:[日付]],"&lt;"&amp;I$4)</f>
        <v>0</v>
      </c>
      <c r="I18" s="18">
        <f>SUMIFS(テーブル1[[金額]:[金額]],テーブル1[[分類]:[分類]],$B18,テーブル1[[日付]:[日付]],"&gt;="&amp;I$4,テーブル1[[日付]:[日付]],"&lt;"&amp;J$4)</f>
        <v>0</v>
      </c>
      <c r="J18" s="18">
        <f>SUMIFS(テーブル1[[金額]:[金額]],テーブル1[[分類]:[分類]],$B18,テーブル1[[日付]:[日付]],"&gt;="&amp;J$4,テーブル1[[日付]:[日付]],"&lt;"&amp;K$4)</f>
        <v>0</v>
      </c>
      <c r="K18" s="18">
        <f>SUMIFS(テーブル1[[金額]:[金額]],テーブル1[[分類]:[分類]],$B18,テーブル1[[日付]:[日付]],"&gt;="&amp;K$4,テーブル1[[日付]:[日付]],"&lt;"&amp;L$4)</f>
        <v>0</v>
      </c>
      <c r="L18" s="18">
        <f>SUMIFS(テーブル1[[金額]:[金額]],テーブル1[[分類]:[分類]],$B18,テーブル1[[日付]:[日付]],"&gt;="&amp;L$4,テーブル1[[日付]:[日付]],"&lt;"&amp;M$4)</f>
        <v>0</v>
      </c>
      <c r="M18" s="18">
        <f>SUMIFS(テーブル1[[金額]:[金額]],テーブル1[[分類]:[分類]],$B18,テーブル1[[日付]:[日付]],"&gt;="&amp;M$4,テーブル1[[日付]:[日付]],"&lt;"&amp;N$4)</f>
        <v>0</v>
      </c>
      <c r="N18" s="18">
        <f>SUMIFS(テーブル1[[金額]:[金額]],テーブル1[[分類]:[分類]],$B18,テーブル1[[日付]:[日付]],"&gt;="&amp;N$4,テーブル1[[日付]:[日付]],"&lt;"&amp;O$4)</f>
        <v>0</v>
      </c>
      <c r="O18" s="18">
        <f>SUMIFS(テーブル1[[金額]:[金額]],テーブル1[[分類]:[分類]],$B18,テーブル1[[日付]:[日付]],"&gt;="&amp;O$4,テーブル1[[日付]:[日付]],"&lt;"&amp;Y$1)</f>
        <v>0</v>
      </c>
      <c r="P18" s="19">
        <f t="shared" si="0"/>
        <v>1000</v>
      </c>
    </row>
    <row r="19" spans="1:16" x14ac:dyDescent="0.55000000000000004">
      <c r="A19" s="13"/>
      <c r="B19" s="26">
        <v>2</v>
      </c>
      <c r="C19" s="14" t="s">
        <v>14</v>
      </c>
      <c r="D19" s="18">
        <f>SUMIFS(テーブル1[[金額]:[金額]],テーブル1[[分類]:[分類]],$B19,テーブル1[[日付]:[日付]],"&gt;="&amp;D$4,テーブル1[[日付]:[日付]],"&lt;"&amp;E$4)</f>
        <v>0</v>
      </c>
      <c r="E19" s="18">
        <f>SUMIFS(テーブル1[[金額]:[金額]],テーブル1[[分類]:[分類]],$B19,テーブル1[[日付]:[日付]],"&gt;="&amp;E$4,テーブル1[[日付]:[日付]],"&lt;"&amp;F$4)</f>
        <v>2000</v>
      </c>
      <c r="F19" s="18">
        <f>SUMIFS(テーブル1[[金額]:[金額]],テーブル1[[分類]:[分類]],$B19,テーブル1[[日付]:[日付]],"&gt;="&amp;F$4,テーブル1[[日付]:[日付]],"&lt;"&amp;G$4)</f>
        <v>0</v>
      </c>
      <c r="G19" s="18">
        <f>SUMIFS(テーブル1[[金額]:[金額]],テーブル1[[分類]:[分類]],$B19,テーブル1[[日付]:[日付]],"&gt;="&amp;G$4,テーブル1[[日付]:[日付]],"&lt;"&amp;H$4)</f>
        <v>0</v>
      </c>
      <c r="H19" s="18">
        <f>SUMIFS(テーブル1[[金額]:[金額]],テーブル1[[分類]:[分類]],$B19,テーブル1[[日付]:[日付]],"&gt;="&amp;H$4,テーブル1[[日付]:[日付]],"&lt;"&amp;I$4)</f>
        <v>0</v>
      </c>
      <c r="I19" s="18">
        <f>SUMIFS(テーブル1[[金額]:[金額]],テーブル1[[分類]:[分類]],$B19,テーブル1[[日付]:[日付]],"&gt;="&amp;I$4,テーブル1[[日付]:[日付]],"&lt;"&amp;J$4)</f>
        <v>0</v>
      </c>
      <c r="J19" s="18">
        <f>SUMIFS(テーブル1[[金額]:[金額]],テーブル1[[分類]:[分類]],$B19,テーブル1[[日付]:[日付]],"&gt;="&amp;J$4,テーブル1[[日付]:[日付]],"&lt;"&amp;K$4)</f>
        <v>0</v>
      </c>
      <c r="K19" s="18">
        <f>SUMIFS(テーブル1[[金額]:[金額]],テーブル1[[分類]:[分類]],$B19,テーブル1[[日付]:[日付]],"&gt;="&amp;K$4,テーブル1[[日付]:[日付]],"&lt;"&amp;L$4)</f>
        <v>0</v>
      </c>
      <c r="L19" s="18">
        <f>SUMIFS(テーブル1[[金額]:[金額]],テーブル1[[分類]:[分類]],$B19,テーブル1[[日付]:[日付]],"&gt;="&amp;L$4,テーブル1[[日付]:[日付]],"&lt;"&amp;M$4)</f>
        <v>0</v>
      </c>
      <c r="M19" s="18">
        <f>SUMIFS(テーブル1[[金額]:[金額]],テーブル1[[分類]:[分類]],$B19,テーブル1[[日付]:[日付]],"&gt;="&amp;M$4,テーブル1[[日付]:[日付]],"&lt;"&amp;N$4)</f>
        <v>0</v>
      </c>
      <c r="N19" s="18">
        <f>SUMIFS(テーブル1[[金額]:[金額]],テーブル1[[分類]:[分類]],$B19,テーブル1[[日付]:[日付]],"&gt;="&amp;N$4,テーブル1[[日付]:[日付]],"&lt;"&amp;O$4)</f>
        <v>0</v>
      </c>
      <c r="O19" s="18">
        <f>SUMIFS(テーブル1[[金額]:[金額]],テーブル1[[分類]:[分類]],$B19,テーブル1[[日付]:[日付]],"&gt;="&amp;O$4,テーブル1[[日付]:[日付]],"&lt;"&amp;P$4)</f>
        <v>0</v>
      </c>
      <c r="P19" s="15">
        <f t="shared" si="0"/>
        <v>2000</v>
      </c>
    </row>
    <row r="20" spans="1:16" x14ac:dyDescent="0.55000000000000004">
      <c r="A20" s="13"/>
      <c r="B20" s="26">
        <v>3</v>
      </c>
      <c r="C20" s="14" t="s">
        <v>15</v>
      </c>
      <c r="D20" s="18">
        <f>SUMIFS(テーブル1[[金額]:[金額]],テーブル1[[分類]:[分類]],$B20,テーブル1[[日付]:[日付]],"&gt;="&amp;D$4,テーブル1[[日付]:[日付]],"&lt;"&amp;E$4)</f>
        <v>0</v>
      </c>
      <c r="E20" s="18">
        <f>SUMIFS(テーブル1[[金額]:[金額]],テーブル1[[分類]:[分類]],$B20,テーブル1[[日付]:[日付]],"&gt;="&amp;E$4,テーブル1[[日付]:[日付]],"&lt;"&amp;F$4)</f>
        <v>0</v>
      </c>
      <c r="F20" s="18">
        <f>SUMIFS(テーブル1[[金額]:[金額]],テーブル1[[分類]:[分類]],$B20,テーブル1[[日付]:[日付]],"&gt;="&amp;F$4,テーブル1[[日付]:[日付]],"&lt;"&amp;G$4)</f>
        <v>0</v>
      </c>
      <c r="G20" s="18">
        <f>SUMIFS(テーブル1[[金額]:[金額]],テーブル1[[分類]:[分類]],$B20,テーブル1[[日付]:[日付]],"&gt;="&amp;G$4,テーブル1[[日付]:[日付]],"&lt;"&amp;H$4)</f>
        <v>0</v>
      </c>
      <c r="H20" s="18">
        <f>SUMIFS(テーブル1[[金額]:[金額]],テーブル1[[分類]:[分類]],$B20,テーブル1[[日付]:[日付]],"&gt;="&amp;H$4,テーブル1[[日付]:[日付]],"&lt;"&amp;I$4)</f>
        <v>0</v>
      </c>
      <c r="I20" s="18">
        <f>SUMIFS(テーブル1[[金額]:[金額]],テーブル1[[分類]:[分類]],$B20,テーブル1[[日付]:[日付]],"&gt;="&amp;I$4,テーブル1[[日付]:[日付]],"&lt;"&amp;J$4)</f>
        <v>0</v>
      </c>
      <c r="J20" s="18">
        <f>SUMIFS(テーブル1[[金額]:[金額]],テーブル1[[分類]:[分類]],$B20,テーブル1[[日付]:[日付]],"&gt;="&amp;J$4,テーブル1[[日付]:[日付]],"&lt;"&amp;K$4)</f>
        <v>0</v>
      </c>
      <c r="K20" s="18">
        <f>SUMIFS(テーブル1[[金額]:[金額]],テーブル1[[分類]:[分類]],$B20,テーブル1[[日付]:[日付]],"&gt;="&amp;K$4,テーブル1[[日付]:[日付]],"&lt;"&amp;L$4)</f>
        <v>0</v>
      </c>
      <c r="L20" s="18">
        <f>SUMIFS(テーブル1[[金額]:[金額]],テーブル1[[分類]:[分類]],$B20,テーブル1[[日付]:[日付]],"&gt;="&amp;L$4,テーブル1[[日付]:[日付]],"&lt;"&amp;M$4)</f>
        <v>0</v>
      </c>
      <c r="M20" s="18">
        <f>SUMIFS(テーブル1[[金額]:[金額]],テーブル1[[分類]:[分類]],$B20,テーブル1[[日付]:[日付]],"&gt;="&amp;M$4,テーブル1[[日付]:[日付]],"&lt;"&amp;N$4)</f>
        <v>0</v>
      </c>
      <c r="N20" s="18">
        <f>SUMIFS(テーブル1[[金額]:[金額]],テーブル1[[分類]:[分類]],$B20,テーブル1[[日付]:[日付]],"&gt;="&amp;N$4,テーブル1[[日付]:[日付]],"&lt;"&amp;O$4)</f>
        <v>0</v>
      </c>
      <c r="O20" s="18">
        <f>SUMIFS(テーブル1[[金額]:[金額]],テーブル1[[分類]:[分類]],$B20,テーブル1[[日付]:[日付]],"&gt;="&amp;O$4,テーブル1[[日付]:[日付]],"&lt;"&amp;Y$1)</f>
        <v>0</v>
      </c>
      <c r="P20" s="15">
        <f t="shared" si="0"/>
        <v>0</v>
      </c>
    </row>
    <row r="21" spans="1:16" x14ac:dyDescent="0.55000000000000004">
      <c r="A21" s="13"/>
      <c r="B21" s="26">
        <v>4</v>
      </c>
      <c r="C21" s="14" t="s">
        <v>33</v>
      </c>
      <c r="D21" s="18">
        <f>SUMIFS(テーブル1[[金額]:[金額]],テーブル1[[分類]:[分類]],$B21,テーブル1[[日付]:[日付]],"&gt;="&amp;D$4,テーブル1[[日付]:[日付]],"&lt;"&amp;E$4)</f>
        <v>0</v>
      </c>
      <c r="E21" s="18">
        <f>SUMIFS(テーブル1[[金額]:[金額]],テーブル1[[分類]:[分類]],$B21,テーブル1[[日付]:[日付]],"&gt;="&amp;E$4,テーブル1[[日付]:[日付]],"&lt;"&amp;F$4)</f>
        <v>0</v>
      </c>
      <c r="F21" s="18">
        <f>SUMIFS(テーブル1[[金額]:[金額]],テーブル1[[分類]:[分類]],$B21,テーブル1[[日付]:[日付]],"&gt;="&amp;F$4,テーブル1[[日付]:[日付]],"&lt;"&amp;G$4)</f>
        <v>0</v>
      </c>
      <c r="G21" s="18">
        <f>SUMIFS(テーブル1[[金額]:[金額]],テーブル1[[分類]:[分類]],$B21,テーブル1[[日付]:[日付]],"&gt;="&amp;G$4,テーブル1[[日付]:[日付]],"&lt;"&amp;H$4)</f>
        <v>0</v>
      </c>
      <c r="H21" s="18">
        <f>SUMIFS(テーブル1[[金額]:[金額]],テーブル1[[分類]:[分類]],$B21,テーブル1[[日付]:[日付]],"&gt;="&amp;H$4,テーブル1[[日付]:[日付]],"&lt;"&amp;I$4)</f>
        <v>0</v>
      </c>
      <c r="I21" s="18">
        <f>SUMIFS(テーブル1[[金額]:[金額]],テーブル1[[分類]:[分類]],$B21,テーブル1[[日付]:[日付]],"&gt;="&amp;I$4,テーブル1[[日付]:[日付]],"&lt;"&amp;J$4)</f>
        <v>0</v>
      </c>
      <c r="J21" s="18">
        <f>SUMIFS(テーブル1[[金額]:[金額]],テーブル1[[分類]:[分類]],$B21,テーブル1[[日付]:[日付]],"&gt;="&amp;J$4,テーブル1[[日付]:[日付]],"&lt;"&amp;K$4)</f>
        <v>0</v>
      </c>
      <c r="K21" s="18">
        <f>SUMIFS(テーブル1[[金額]:[金額]],テーブル1[[分類]:[分類]],$B21,テーブル1[[日付]:[日付]],"&gt;="&amp;K$4,テーブル1[[日付]:[日付]],"&lt;"&amp;L$4)</f>
        <v>0</v>
      </c>
      <c r="L21" s="18">
        <f>SUMIFS(テーブル1[[金額]:[金額]],テーブル1[[分類]:[分類]],$B21,テーブル1[[日付]:[日付]],"&gt;="&amp;L$4,テーブル1[[日付]:[日付]],"&lt;"&amp;M$4)</f>
        <v>0</v>
      </c>
      <c r="M21" s="18">
        <f>SUMIFS(テーブル1[[金額]:[金額]],テーブル1[[分類]:[分類]],$B21,テーブル1[[日付]:[日付]],"&gt;="&amp;M$4,テーブル1[[日付]:[日付]],"&lt;"&amp;N$4)</f>
        <v>0</v>
      </c>
      <c r="N21" s="18">
        <f>SUMIFS(テーブル1[[金額]:[金額]],テーブル1[[分類]:[分類]],$B21,テーブル1[[日付]:[日付]],"&gt;="&amp;N$4,テーブル1[[日付]:[日付]],"&lt;"&amp;O$4)</f>
        <v>0</v>
      </c>
      <c r="O21" s="18">
        <f>SUMIFS(テーブル1[[金額]:[金額]],テーブル1[[分類]:[分類]],$B21,テーブル1[[日付]:[日付]],"&gt;="&amp;O$4,テーブル1[[日付]:[日付]],"&lt;"&amp;Y$1)</f>
        <v>0</v>
      </c>
      <c r="P21" s="15">
        <f t="shared" si="0"/>
        <v>0</v>
      </c>
    </row>
    <row r="22" spans="1:16" x14ac:dyDescent="0.55000000000000004">
      <c r="A22" s="13"/>
      <c r="B22" s="26">
        <v>5</v>
      </c>
      <c r="C22" s="14" t="s">
        <v>32</v>
      </c>
      <c r="D22" s="18">
        <f>SUMIFS(テーブル1[[金額]:[金額]],テーブル1[[分類]:[分類]],$B22,テーブル1[[日付]:[日付]],"&gt;="&amp;D$4,テーブル1[[日付]:[日付]],"&lt;"&amp;E$4)</f>
        <v>0</v>
      </c>
      <c r="E22" s="18">
        <f>SUMIFS(テーブル1[[金額]:[金額]],テーブル1[[分類]:[分類]],$B22,テーブル1[[日付]:[日付]],"&gt;="&amp;E$4,テーブル1[[日付]:[日付]],"&lt;"&amp;F$4)</f>
        <v>1100</v>
      </c>
      <c r="F22" s="18">
        <f>SUMIFS(テーブル1[[金額]:[金額]],テーブル1[[分類]:[分類]],$B22,テーブル1[[日付]:[日付]],"&gt;="&amp;F$4,テーブル1[[日付]:[日付]],"&lt;"&amp;G$4)</f>
        <v>0</v>
      </c>
      <c r="G22" s="18">
        <f>SUMIFS(テーブル1[[金額]:[金額]],テーブル1[[分類]:[分類]],$B22,テーブル1[[日付]:[日付]],"&gt;="&amp;G$4,テーブル1[[日付]:[日付]],"&lt;"&amp;H$4)</f>
        <v>0</v>
      </c>
      <c r="H22" s="18">
        <f>SUMIFS(テーブル1[[金額]:[金額]],テーブル1[[分類]:[分類]],$B22,テーブル1[[日付]:[日付]],"&gt;="&amp;H$4,テーブル1[[日付]:[日付]],"&lt;"&amp;I$4)</f>
        <v>0</v>
      </c>
      <c r="I22" s="18">
        <f>SUMIFS(テーブル1[[金額]:[金額]],テーブル1[[分類]:[分類]],$B22,テーブル1[[日付]:[日付]],"&gt;="&amp;I$4,テーブル1[[日付]:[日付]],"&lt;"&amp;J$4)</f>
        <v>0</v>
      </c>
      <c r="J22" s="18">
        <f>SUMIFS(テーブル1[[金額]:[金額]],テーブル1[[分類]:[分類]],$B22,テーブル1[[日付]:[日付]],"&gt;="&amp;J$4,テーブル1[[日付]:[日付]],"&lt;"&amp;K$4)</f>
        <v>0</v>
      </c>
      <c r="K22" s="18">
        <f>SUMIFS(テーブル1[[金額]:[金額]],テーブル1[[分類]:[分類]],$B22,テーブル1[[日付]:[日付]],"&gt;="&amp;K$4,テーブル1[[日付]:[日付]],"&lt;"&amp;L$4)</f>
        <v>0</v>
      </c>
      <c r="L22" s="18">
        <f>SUMIFS(テーブル1[[金額]:[金額]],テーブル1[[分類]:[分類]],$B22,テーブル1[[日付]:[日付]],"&gt;="&amp;L$4,テーブル1[[日付]:[日付]],"&lt;"&amp;M$4)</f>
        <v>0</v>
      </c>
      <c r="M22" s="18">
        <f>SUMIFS(テーブル1[[金額]:[金額]],テーブル1[[分類]:[分類]],$B22,テーブル1[[日付]:[日付]],"&gt;="&amp;M$4,テーブル1[[日付]:[日付]],"&lt;"&amp;N$4)</f>
        <v>0</v>
      </c>
      <c r="N22" s="18">
        <f>SUMIFS(テーブル1[[金額]:[金額]],テーブル1[[分類]:[分類]],$B22,テーブル1[[日付]:[日付]],"&gt;="&amp;N$4,テーブル1[[日付]:[日付]],"&lt;"&amp;O$4)</f>
        <v>0</v>
      </c>
      <c r="O22" s="18">
        <f>SUMIFS(テーブル1[[金額]:[金額]],テーブル1[[分類]:[分類]],$B22,テーブル1[[日付]:[日付]],"&gt;="&amp;O$4,テーブル1[[日付]:[日付]],"&lt;"&amp;Y$1)</f>
        <v>0</v>
      </c>
      <c r="P22" s="15">
        <f t="shared" si="0"/>
        <v>1100</v>
      </c>
    </row>
    <row r="23" spans="1:16" x14ac:dyDescent="0.55000000000000004">
      <c r="A23" s="13"/>
      <c r="B23" s="26">
        <v>6</v>
      </c>
      <c r="C23" s="14" t="s">
        <v>34</v>
      </c>
      <c r="D23" s="18">
        <f>SUMIFS(テーブル1[[金額]:[金額]],テーブル1[[分類]:[分類]],$B23,テーブル1[[日付]:[日付]],"&gt;="&amp;D$4,テーブル1[[日付]:[日付]],"&lt;"&amp;E$4)</f>
        <v>6000</v>
      </c>
      <c r="E23" s="18">
        <f>SUMIFS(テーブル1[[金額]:[金額]],テーブル1[[分類]:[分類]],$B23,テーブル1[[日付]:[日付]],"&gt;="&amp;E$4,テーブル1[[日付]:[日付]],"&lt;"&amp;F$4)</f>
        <v>0</v>
      </c>
      <c r="F23" s="18">
        <f>SUMIFS(テーブル1[[金額]:[金額]],テーブル1[[分類]:[分類]],$B23,テーブル1[[日付]:[日付]],"&gt;="&amp;F$4,テーブル1[[日付]:[日付]],"&lt;"&amp;G$4)</f>
        <v>1320</v>
      </c>
      <c r="G23" s="18">
        <f>SUMIFS(テーブル1[[金額]:[金額]],テーブル1[[分類]:[分類]],$B23,テーブル1[[日付]:[日付]],"&gt;="&amp;G$4,テーブル1[[日付]:[日付]],"&lt;"&amp;H$4)</f>
        <v>0</v>
      </c>
      <c r="H23" s="18">
        <f>SUMIFS(テーブル1[[金額]:[金額]],テーブル1[[分類]:[分類]],$B23,テーブル1[[日付]:[日付]],"&gt;="&amp;H$4,テーブル1[[日付]:[日付]],"&lt;"&amp;I$4)</f>
        <v>0</v>
      </c>
      <c r="I23" s="18">
        <f>SUMIFS(テーブル1[[金額]:[金額]],テーブル1[[分類]:[分類]],$B23,テーブル1[[日付]:[日付]],"&gt;="&amp;I$4,テーブル1[[日付]:[日付]],"&lt;"&amp;J$4)</f>
        <v>0</v>
      </c>
      <c r="J23" s="18">
        <f>SUMIFS(テーブル1[[金額]:[金額]],テーブル1[[分類]:[分類]],$B23,テーブル1[[日付]:[日付]],"&gt;="&amp;J$4,テーブル1[[日付]:[日付]],"&lt;"&amp;K$4)</f>
        <v>0</v>
      </c>
      <c r="K23" s="18">
        <f>SUMIFS(テーブル1[[金額]:[金額]],テーブル1[[分類]:[分類]],$B23,テーブル1[[日付]:[日付]],"&gt;="&amp;K$4,テーブル1[[日付]:[日付]],"&lt;"&amp;L$4)</f>
        <v>0</v>
      </c>
      <c r="L23" s="18">
        <f>SUMIFS(テーブル1[[金額]:[金額]],テーブル1[[分類]:[分類]],$B23,テーブル1[[日付]:[日付]],"&gt;="&amp;L$4,テーブル1[[日付]:[日付]],"&lt;"&amp;M$4)</f>
        <v>0</v>
      </c>
      <c r="M23" s="18">
        <f>SUMIFS(テーブル1[[金額]:[金額]],テーブル1[[分類]:[分類]],$B23,テーブル1[[日付]:[日付]],"&gt;="&amp;M$4,テーブル1[[日付]:[日付]],"&lt;"&amp;N$4)</f>
        <v>0</v>
      </c>
      <c r="N23" s="18">
        <f>SUMIFS(テーブル1[[金額]:[金額]],テーブル1[[分類]:[分類]],$B23,テーブル1[[日付]:[日付]],"&gt;="&amp;N$4,テーブル1[[日付]:[日付]],"&lt;"&amp;O$4)</f>
        <v>0</v>
      </c>
      <c r="O23" s="18">
        <f>SUMIFS(テーブル1[[金額]:[金額]],テーブル1[[分類]:[分類]],$B23,テーブル1[[日付]:[日付]],"&gt;="&amp;O$4,テーブル1[[日付]:[日付]],"&lt;"&amp;Y$1)</f>
        <v>0</v>
      </c>
      <c r="P23" s="15">
        <f t="shared" si="0"/>
        <v>7320</v>
      </c>
    </row>
    <row r="24" spans="1:16" x14ac:dyDescent="0.55000000000000004">
      <c r="A24" s="13"/>
      <c r="B24" s="26">
        <v>7</v>
      </c>
      <c r="C24" s="14" t="s">
        <v>17</v>
      </c>
      <c r="D24" s="18">
        <f>SUMIFS(テーブル1[[金額]:[金額]],テーブル1[[分類]:[分類]],$B24,テーブル1[[日付]:[日付]],"&gt;="&amp;D$4,テーブル1[[日付]:[日付]],"&lt;"&amp;E$4)</f>
        <v>0</v>
      </c>
      <c r="E24" s="18">
        <f>SUMIFS(テーブル1[[金額]:[金額]],テーブル1[[分類]:[分類]],$B24,テーブル1[[日付]:[日付]],"&gt;="&amp;E$4,テーブル1[[日付]:[日付]],"&lt;"&amp;F$4)</f>
        <v>0</v>
      </c>
      <c r="F24" s="18">
        <f>SUMIFS(テーブル1[[金額]:[金額]],テーブル1[[分類]:[分類]],$B24,テーブル1[[日付]:[日付]],"&gt;="&amp;F$4,テーブル1[[日付]:[日付]],"&lt;"&amp;G$4)</f>
        <v>0</v>
      </c>
      <c r="G24" s="18">
        <f>SUMIFS(テーブル1[[金額]:[金額]],テーブル1[[分類]:[分類]],$B24,テーブル1[[日付]:[日付]],"&gt;="&amp;G$4,テーブル1[[日付]:[日付]],"&lt;"&amp;H$4)</f>
        <v>0</v>
      </c>
      <c r="H24" s="18">
        <f>SUMIFS(テーブル1[[金額]:[金額]],テーブル1[[分類]:[分類]],$B24,テーブル1[[日付]:[日付]],"&gt;="&amp;H$4,テーブル1[[日付]:[日付]],"&lt;"&amp;I$4)</f>
        <v>0</v>
      </c>
      <c r="I24" s="18">
        <f>SUMIFS(テーブル1[[金額]:[金額]],テーブル1[[分類]:[分類]],$B24,テーブル1[[日付]:[日付]],"&gt;="&amp;I$4,テーブル1[[日付]:[日付]],"&lt;"&amp;J$4)</f>
        <v>0</v>
      </c>
      <c r="J24" s="18">
        <f>SUMIFS(テーブル1[[金額]:[金額]],テーブル1[[分類]:[分類]],$B24,テーブル1[[日付]:[日付]],"&gt;="&amp;J$4,テーブル1[[日付]:[日付]],"&lt;"&amp;K$4)</f>
        <v>0</v>
      </c>
      <c r="K24" s="18">
        <f>SUMIFS(テーブル1[[金額]:[金額]],テーブル1[[分類]:[分類]],$B24,テーブル1[[日付]:[日付]],"&gt;="&amp;K$4,テーブル1[[日付]:[日付]],"&lt;"&amp;L$4)</f>
        <v>0</v>
      </c>
      <c r="L24" s="18">
        <f>SUMIFS(テーブル1[[金額]:[金額]],テーブル1[[分類]:[分類]],$B24,テーブル1[[日付]:[日付]],"&gt;="&amp;L$4,テーブル1[[日付]:[日付]],"&lt;"&amp;M$4)</f>
        <v>0</v>
      </c>
      <c r="M24" s="18">
        <f>SUMIFS(テーブル1[[金額]:[金額]],テーブル1[[分類]:[分類]],$B24,テーブル1[[日付]:[日付]],"&gt;="&amp;M$4,テーブル1[[日付]:[日付]],"&lt;"&amp;N$4)</f>
        <v>0</v>
      </c>
      <c r="N24" s="18">
        <f>SUMIFS(テーブル1[[金額]:[金額]],テーブル1[[分類]:[分類]],$B24,テーブル1[[日付]:[日付]],"&gt;="&amp;N$4,テーブル1[[日付]:[日付]],"&lt;"&amp;O$4)</f>
        <v>0</v>
      </c>
      <c r="O24" s="18">
        <f>SUMIFS(テーブル1[[金額]:[金額]],テーブル1[[分類]:[分類]],$B24,テーブル1[[日付]:[日付]],"&gt;="&amp;O$4,テーブル1[[日付]:[日付]],"&lt;"&amp;Y$1)</f>
        <v>0</v>
      </c>
      <c r="P24" s="15">
        <f t="shared" si="0"/>
        <v>0</v>
      </c>
    </row>
    <row r="25" spans="1:16" ht="18.5" thickBot="1" x14ac:dyDescent="0.6">
      <c r="A25" s="13"/>
      <c r="B25" s="26">
        <v>8</v>
      </c>
      <c r="C25" s="20" t="s">
        <v>4</v>
      </c>
      <c r="D25" s="18">
        <f>SUMIFS(テーブル1[[金額]:[金額]],テーブル1[[分類]:[分類]],$B25,テーブル1[[日付]:[日付]],"&gt;="&amp;D$4,テーブル1[[日付]:[日付]],"&lt;"&amp;E$4)</f>
        <v>0</v>
      </c>
      <c r="E25" s="18">
        <f>SUMIFS(テーブル1[[金額]:[金額]],テーブル1[[分類]:[分類]],$B25,テーブル1[[日付]:[日付]],"&gt;="&amp;E$4,テーブル1[[日付]:[日付]],"&lt;"&amp;F$4)</f>
        <v>0</v>
      </c>
      <c r="F25" s="18">
        <f>SUMIFS(テーブル1[[金額]:[金額]],テーブル1[[分類]:[分類]],$B25,テーブル1[[日付]:[日付]],"&gt;="&amp;F$4,テーブル1[[日付]:[日付]],"&lt;"&amp;G$4)</f>
        <v>0</v>
      </c>
      <c r="G25" s="18">
        <f>SUMIFS(テーブル1[[金額]:[金額]],テーブル1[[分類]:[分類]],$B25,テーブル1[[日付]:[日付]],"&gt;="&amp;G$4,テーブル1[[日付]:[日付]],"&lt;"&amp;H$4)</f>
        <v>0</v>
      </c>
      <c r="H25" s="18">
        <f>SUMIFS(テーブル1[[金額]:[金額]],テーブル1[[分類]:[分類]],$B25,テーブル1[[日付]:[日付]],"&gt;="&amp;H$4,テーブル1[[日付]:[日付]],"&lt;"&amp;I$4)</f>
        <v>0</v>
      </c>
      <c r="I25" s="18">
        <f>SUMIFS(テーブル1[[金額]:[金額]],テーブル1[[分類]:[分類]],$B25,テーブル1[[日付]:[日付]],"&gt;="&amp;I$4,テーブル1[[日付]:[日付]],"&lt;"&amp;J$4)</f>
        <v>0</v>
      </c>
      <c r="J25" s="18">
        <f>SUMIFS(テーブル1[[金額]:[金額]],テーブル1[[分類]:[分類]],$B25,テーブル1[[日付]:[日付]],"&gt;="&amp;J$4,テーブル1[[日付]:[日付]],"&lt;"&amp;K$4)</f>
        <v>0</v>
      </c>
      <c r="K25" s="18">
        <f>SUMIFS(テーブル1[[金額]:[金額]],テーブル1[[分類]:[分類]],$B25,テーブル1[[日付]:[日付]],"&gt;="&amp;K$4,テーブル1[[日付]:[日付]],"&lt;"&amp;L$4)</f>
        <v>0</v>
      </c>
      <c r="L25" s="18">
        <f>SUMIFS(テーブル1[[金額]:[金額]],テーブル1[[分類]:[分類]],$B25,テーブル1[[日付]:[日付]],"&gt;="&amp;L$4,テーブル1[[日付]:[日付]],"&lt;"&amp;M$4)</f>
        <v>0</v>
      </c>
      <c r="M25" s="18">
        <f>SUMIFS(テーブル1[[金額]:[金額]],テーブル1[[分類]:[分類]],$B25,テーブル1[[日付]:[日付]],"&gt;="&amp;M$4,テーブル1[[日付]:[日付]],"&lt;"&amp;N$4)</f>
        <v>0</v>
      </c>
      <c r="N25" s="18">
        <f>SUMIFS(テーブル1[[金額]:[金額]],テーブル1[[分類]:[分類]],$B25,テーブル1[[日付]:[日付]],"&gt;="&amp;N$4,テーブル1[[日付]:[日付]],"&lt;"&amp;O$4)</f>
        <v>0</v>
      </c>
      <c r="O25" s="18">
        <f>SUMIFS(テーブル1[[金額]:[金額]],テーブル1[[分類]:[分類]],$B25,テーブル1[[日付]:[日付]],"&gt;="&amp;O$4,テーブル1[[日付]:[日付]],"&lt;"&amp;Y$1)</f>
        <v>0</v>
      </c>
      <c r="P25" s="21">
        <f t="shared" si="0"/>
        <v>0</v>
      </c>
    </row>
    <row r="26" spans="1:16" ht="19" thickTop="1" thickBot="1" x14ac:dyDescent="0.6">
      <c r="A26" s="13"/>
      <c r="B26" s="14"/>
      <c r="C26" s="27" t="s">
        <v>18</v>
      </c>
      <c r="D26" s="28">
        <f>SUM(D18:D25)</f>
        <v>6000</v>
      </c>
      <c r="E26" s="28">
        <f t="shared" ref="E26:O26" si="3">SUM(E18:E25)</f>
        <v>3100</v>
      </c>
      <c r="F26" s="28">
        <f t="shared" si="3"/>
        <v>2320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0</v>
      </c>
      <c r="K26" s="28">
        <f t="shared" si="3"/>
        <v>0</v>
      </c>
      <c r="L26" s="28">
        <f t="shared" si="3"/>
        <v>0</v>
      </c>
      <c r="M26" s="28">
        <f t="shared" si="3"/>
        <v>0</v>
      </c>
      <c r="N26" s="28">
        <f t="shared" si="3"/>
        <v>0</v>
      </c>
      <c r="O26" s="28">
        <f t="shared" si="3"/>
        <v>0</v>
      </c>
      <c r="P26" s="28">
        <f>SUM(P18:P25)</f>
        <v>11420</v>
      </c>
    </row>
    <row r="27" spans="1:16" ht="18.5" thickBot="1" x14ac:dyDescent="0.6">
      <c r="A27" s="23"/>
      <c r="B27" s="24"/>
      <c r="C27" s="30" t="s">
        <v>19</v>
      </c>
      <c r="D27" s="31">
        <f t="shared" ref="D27:P27" si="4">D17+D26</f>
        <v>6000</v>
      </c>
      <c r="E27" s="31">
        <f t="shared" si="4"/>
        <v>3100</v>
      </c>
      <c r="F27" s="31">
        <f t="shared" si="4"/>
        <v>2320</v>
      </c>
      <c r="G27" s="31">
        <f t="shared" si="4"/>
        <v>0</v>
      </c>
      <c r="H27" s="31">
        <f t="shared" si="4"/>
        <v>0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31">
        <f t="shared" si="4"/>
        <v>0</v>
      </c>
      <c r="P27" s="32">
        <f t="shared" si="4"/>
        <v>11420</v>
      </c>
    </row>
    <row r="28" spans="1:16" ht="18.5" thickBot="1" x14ac:dyDescent="0.6">
      <c r="A28" s="49" t="s">
        <v>20</v>
      </c>
      <c r="B28" s="50"/>
      <c r="C28" s="51"/>
      <c r="D28" s="39">
        <f t="shared" ref="D28:P28" si="5">D8-D27</f>
        <v>24000</v>
      </c>
      <c r="E28" s="39">
        <f t="shared" si="5"/>
        <v>-3100</v>
      </c>
      <c r="F28" s="39">
        <f t="shared" si="5"/>
        <v>-2320</v>
      </c>
      <c r="G28" s="39">
        <f t="shared" si="5"/>
        <v>0</v>
      </c>
      <c r="H28" s="39">
        <f t="shared" si="5"/>
        <v>0</v>
      </c>
      <c r="I28" s="39">
        <f t="shared" si="5"/>
        <v>0</v>
      </c>
      <c r="J28" s="39">
        <f t="shared" si="5"/>
        <v>0</v>
      </c>
      <c r="K28" s="39">
        <f t="shared" si="5"/>
        <v>0</v>
      </c>
      <c r="L28" s="39">
        <f t="shared" si="5"/>
        <v>0</v>
      </c>
      <c r="M28" s="39">
        <f t="shared" si="5"/>
        <v>0</v>
      </c>
      <c r="N28" s="39">
        <f t="shared" si="5"/>
        <v>0</v>
      </c>
      <c r="O28" s="39">
        <f t="shared" si="5"/>
        <v>0</v>
      </c>
      <c r="P28" s="40">
        <f t="shared" si="5"/>
        <v>18580</v>
      </c>
    </row>
    <row r="29" spans="1:16" x14ac:dyDescent="0.55000000000000004">
      <c r="C29" s="36" t="s">
        <v>27</v>
      </c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/>
    </row>
    <row r="30" spans="1:16" x14ac:dyDescent="0.55000000000000004">
      <c r="C30" s="37" t="s">
        <v>28</v>
      </c>
      <c r="D30" s="44"/>
      <c r="P30" s="45"/>
    </row>
    <row r="31" spans="1:16" x14ac:dyDescent="0.55000000000000004">
      <c r="C31" s="38" t="s">
        <v>31</v>
      </c>
      <c r="D31" s="48">
        <f>IF(D8=0,"",D27/D8)</f>
        <v>0.2</v>
      </c>
      <c r="E31" s="48" t="str">
        <f t="shared" ref="E31:P31" si="6">IF(E8=0,"",E27/E8)</f>
        <v/>
      </c>
      <c r="F31" s="48" t="str">
        <f t="shared" si="6"/>
        <v/>
      </c>
      <c r="G31" s="48" t="str">
        <f t="shared" si="6"/>
        <v/>
      </c>
      <c r="H31" s="48" t="str">
        <f t="shared" si="6"/>
        <v/>
      </c>
      <c r="I31" s="48" t="str">
        <f t="shared" si="6"/>
        <v/>
      </c>
      <c r="J31" s="48" t="str">
        <f t="shared" si="6"/>
        <v/>
      </c>
      <c r="K31" s="48" t="str">
        <f t="shared" si="6"/>
        <v/>
      </c>
      <c r="L31" s="48" t="str">
        <f t="shared" si="6"/>
        <v/>
      </c>
      <c r="M31" s="48" t="str">
        <f t="shared" si="6"/>
        <v/>
      </c>
      <c r="N31" s="48" t="str">
        <f t="shared" si="6"/>
        <v/>
      </c>
      <c r="O31" s="48" t="str">
        <f t="shared" si="6"/>
        <v/>
      </c>
      <c r="P31" s="48">
        <f t="shared" si="6"/>
        <v>0.38066666666666665</v>
      </c>
    </row>
  </sheetData>
  <mergeCells count="1">
    <mergeCell ref="A28:C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F0FA3-35E3-4CF6-8AC2-C1AB8AA5D669}">
  <dimension ref="A1:F15"/>
  <sheetViews>
    <sheetView workbookViewId="0">
      <selection activeCell="B12" sqref="B12"/>
    </sheetView>
  </sheetViews>
  <sheetFormatPr defaultRowHeight="18" x14ac:dyDescent="0.55000000000000004"/>
  <cols>
    <col min="1" max="1" width="11.08203125" bestFit="1" customWidth="1"/>
  </cols>
  <sheetData>
    <row r="1" spans="1:6" x14ac:dyDescent="0.55000000000000004">
      <c r="B1" s="26">
        <v>1</v>
      </c>
      <c r="C1" s="18" t="s">
        <v>13</v>
      </c>
      <c r="E1" t="s">
        <v>37</v>
      </c>
    </row>
    <row r="2" spans="1:6" x14ac:dyDescent="0.55000000000000004">
      <c r="B2" s="26">
        <v>2</v>
      </c>
      <c r="C2" s="14" t="s">
        <v>14</v>
      </c>
      <c r="E2" s="1" t="s">
        <v>35</v>
      </c>
      <c r="F2" s="1" t="s">
        <v>36</v>
      </c>
    </row>
    <row r="3" spans="1:6" x14ac:dyDescent="0.55000000000000004">
      <c r="B3" s="26">
        <v>3</v>
      </c>
      <c r="C3" s="14" t="s">
        <v>15</v>
      </c>
      <c r="E3" t="s">
        <v>38</v>
      </c>
    </row>
    <row r="4" spans="1:6" x14ac:dyDescent="0.55000000000000004">
      <c r="B4" s="26">
        <v>4</v>
      </c>
      <c r="C4" s="14" t="s">
        <v>33</v>
      </c>
    </row>
    <row r="5" spans="1:6" x14ac:dyDescent="0.55000000000000004">
      <c r="B5" s="26">
        <v>5</v>
      </c>
      <c r="C5" s="14" t="s">
        <v>32</v>
      </c>
    </row>
    <row r="6" spans="1:6" x14ac:dyDescent="0.55000000000000004">
      <c r="B6" s="26">
        <v>6</v>
      </c>
      <c r="C6" s="14" t="s">
        <v>34</v>
      </c>
    </row>
    <row r="7" spans="1:6" x14ac:dyDescent="0.55000000000000004">
      <c r="B7" s="26">
        <v>7</v>
      </c>
      <c r="C7" s="14" t="s">
        <v>17</v>
      </c>
    </row>
    <row r="8" spans="1:6" ht="18.5" thickBot="1" x14ac:dyDescent="0.6">
      <c r="B8" s="26">
        <v>8</v>
      </c>
      <c r="C8" s="20" t="s">
        <v>4</v>
      </c>
    </row>
    <row r="9" spans="1:6" ht="18.5" thickTop="1" x14ac:dyDescent="0.55000000000000004"/>
    <row r="10" spans="1:6" x14ac:dyDescent="0.55000000000000004">
      <c r="A10" t="s">
        <v>22</v>
      </c>
      <c r="B10" t="s">
        <v>24</v>
      </c>
      <c r="C10" t="s">
        <v>25</v>
      </c>
      <c r="D10" t="s">
        <v>23</v>
      </c>
    </row>
    <row r="11" spans="1:6" x14ac:dyDescent="0.55000000000000004">
      <c r="A11" s="34">
        <v>45292</v>
      </c>
      <c r="B11">
        <v>6000</v>
      </c>
      <c r="C11">
        <v>6</v>
      </c>
      <c r="D11" t="s">
        <v>42</v>
      </c>
    </row>
    <row r="12" spans="1:6" x14ac:dyDescent="0.55000000000000004">
      <c r="A12" s="34">
        <v>45326</v>
      </c>
      <c r="B12">
        <v>1100</v>
      </c>
      <c r="C12">
        <v>5</v>
      </c>
      <c r="D12" t="s">
        <v>39</v>
      </c>
    </row>
    <row r="13" spans="1:6" x14ac:dyDescent="0.55000000000000004">
      <c r="A13" s="34">
        <v>45324</v>
      </c>
      <c r="B13">
        <v>2000</v>
      </c>
      <c r="C13">
        <v>2</v>
      </c>
      <c r="D13" t="s">
        <v>40</v>
      </c>
    </row>
    <row r="14" spans="1:6" x14ac:dyDescent="0.55000000000000004">
      <c r="A14" s="34">
        <v>45357</v>
      </c>
      <c r="B14">
        <v>1000</v>
      </c>
      <c r="C14">
        <v>1</v>
      </c>
    </row>
    <row r="15" spans="1:6" x14ac:dyDescent="0.55000000000000004">
      <c r="A15" s="34">
        <v>45382</v>
      </c>
      <c r="B15">
        <v>1320</v>
      </c>
      <c r="C15">
        <v>6</v>
      </c>
      <c r="D15" t="s">
        <v>41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年間収支</vt:lpstr>
      <vt:lpstr>入力表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Yuha Yamada</dc:creator>
  <cp:lastModifiedBy>YY</cp:lastModifiedBy>
  <dcterms:created xsi:type="dcterms:W3CDTF">2023-07-09T05:37:20Z</dcterms:created>
  <dcterms:modified xsi:type="dcterms:W3CDTF">2023-12-24T09:30:09Z</dcterms:modified>
</cp:coreProperties>
</file>